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Vedlejší a ostatní n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'A - Vedlejší a ostatní ná...'!$C$121:$K$146</definedName>
    <definedName name="_xlnm.Print_Area" localSheetId="1">'A - Vedlejší a ostatní ná...'!$C$4:$J$76,'A - Vedlejší a ostatní ná...'!$C$82:$J$103,'A - Vedlejší a ostatní ná...'!$C$109:$K$146</definedName>
    <definedName name="_xlnm.Print_Titles" localSheetId="1">'A - Vedlejší a ostatní ná...'!$121:$121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102"/>
  <c r="BI140"/>
  <c r="BH140"/>
  <c r="BG140"/>
  <c r="BF140"/>
  <c r="T140"/>
  <c r="T139"/>
  <c r="R140"/>
  <c r="R139"/>
  <c r="P140"/>
  <c r="P139"/>
  <c r="BK140"/>
  <c r="BK139"/>
  <c r="J139"/>
  <c r="J140"/>
  <c r="BE140"/>
  <c r="J101"/>
  <c r="BI138"/>
  <c r="BH138"/>
  <c r="BG138"/>
  <c r="BF138"/>
  <c r="T138"/>
  <c r="T137"/>
  <c r="R138"/>
  <c r="R137"/>
  <c r="P138"/>
  <c r="P137"/>
  <c r="BK138"/>
  <c r="BK137"/>
  <c r="J137"/>
  <c r="J138"/>
  <c r="BE138"/>
  <c r="J100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9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J119"/>
  <c r="J118"/>
  <c r="F116"/>
  <c r="E114"/>
  <c r="J92"/>
  <c r="J91"/>
  <c r="F89"/>
  <c r="E87"/>
  <c r="J39"/>
  <c r="J18"/>
  <c r="E18"/>
  <c r="F119"/>
  <c r="F92"/>
  <c r="J17"/>
  <c r="J15"/>
  <c r="E15"/>
  <c r="F118"/>
  <c r="F91"/>
  <c r="J14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<sst xmlns="http://schemas.openxmlformats.org/spreadsheetml/2006/main">
  <si>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</si>
  <si>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</si>
  <si>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</si>
  <si>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</si>
  <si>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</si>
  <si>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{895424e7-53f5-4514-a40c-c75235a2e5ae}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</si>
  <si>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</si>
  <si>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</si>
  <si>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</si>
  <si>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</si>
  <si>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</si>
  <si>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</si>
  <si>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</si>
  <si>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</si>
  <si>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18/19VO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</si>
  <si>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</si>
  <si>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</si>
  <si>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Číbuz-segregace dopravy  odvodnění prostoru při silnici III/3087 + III/3086</t>
  </si>
  <si>
    <t>KSO:</t>
  </si>
  <si>
    <t>CC-CZ:</t>
  </si>
  <si>
    <t>Místo:</t>
  </si>
  <si>
    <t>Číbuz</t>
  </si>
  <si>
    <t>Datum:</t>
  </si>
  <si>
    <t>16. 4. 2019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</si>
  <si>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</si>
  <si>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</si>
  <si>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</si>
  <si>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</si>
  <si>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</si>
  <si>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</si>
  <si>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</si>
  <si>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</si>
  <si>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</si>
  <si>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</si>
  <si>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</si>
  <si>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</si>
  <si>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</si>
  <si>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</si>
  <si>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</si>
  <si>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</si>
  <si>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</si>
  <si>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</si>
  <si>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</si>
  <si>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</si>
  <si>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</si>
  <si>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</si>
  <si>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</si>
  <si>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</si>
  <si>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</si>
  <si>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</si>
  <si>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</si>
  <si>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</si>
  <si>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</si>
  <si>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</si>
  <si>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</si>
  <si>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</si>
  <si>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</si>
  <si>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</si>
  <si>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</si>
  <si>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</si>
  <si>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</si>
  <si>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</si>
  <si>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</si>
  <si>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</si>
  <si>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</si>
  <si>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</si>
  <si>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</si>
  <si>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</si>
  <si>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</si>
  <si>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</si>
  <si>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</si>
  <si>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</si>
  <si>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</si>
  <si>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</si>
  <si>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</si>
  <si>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</si>
  <si>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</si>
  <si>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</si>
  <si>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</si>
  <si>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</si>
  <si>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</si>
  <si>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</si>
  <si>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Vedlejší a ostatní náklady</t>
  </si>
  <si>
    <t>STA</t>
  </si>
  <si>
    <t>1</t>
  </si>
  <si>
    <t>{bfeeb8e2-a3cd-4608-9ef4-7ae68ae89e37}</t>
  </si>
  <si>
    <t>2</t>
  </si>
  <si>
    <t>KRYCÍ LIST SOUPISU PRACÍ</t>
  </si>
  <si>
    <t>Objekt:</t>
  </si>
  <si>
    <t>A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</si>
  <si>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</si>
  <si>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</si>
  <si>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</si>
  <si>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</si>
  <si>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</si>
  <si>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</si>
  <si>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</si>
  <si>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</si>
  <si>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</si>
  <si>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</si>
  <si>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</si>
  <si>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</si>
  <si>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</si>
  <si>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</si>
  <si>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</si>
  <si>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</si>
  <si>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</si>
  <si>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</si>
  <si>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</si>
  <si>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</si>
  <si>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</si>
  <si>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</si>
  <si>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</si>
  <si>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</si>
  <si>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</si>
  <si>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</si>
  <si>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</si>
  <si>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</si>
  <si>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</si>
  <si>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</si>
  <si>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</si>
  <si>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</si>
  <si>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</si>
  <si>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kpl</t>
  </si>
  <si>
    <t>CS ÚRS 2019 01</t>
  </si>
  <si>
    <t>1024</t>
  </si>
  <si>
    <t>-367303459</t>
  </si>
  <si>
    <t>012303000</t>
  </si>
  <si>
    <t>Geodetické práce po výstavbě</t>
  </si>
  <si>
    <t>-1508185909</t>
  </si>
  <si>
    <t>3</t>
  </si>
  <si>
    <t>013254000</t>
  </si>
  <si>
    <t>Dokumentace skutečného provedení stavby</t>
  </si>
  <si>
    <t>900972081</t>
  </si>
  <si>
    <t>VRN3</t>
  </si>
  <si>
    <t>Zařízení staveniště</t>
  </si>
  <si>
    <t>4</t>
  </si>
  <si>
    <t>030001000</t>
  </si>
  <si>
    <t>765451960</t>
  </si>
  <si>
    <t>VV</t>
  </si>
  <si>
    <t>stavební buňky, toiky, napojení na inž. sítě atd.</t>
  </si>
  <si>
    <t>Součet</t>
  </si>
  <si>
    <t>034002000</t>
  </si>
  <si>
    <t>Zabezpečení staveniště</t>
  </si>
  <si>
    <t>-55756505</t>
  </si>
  <si>
    <t>zabezpečení staveniště v souladu s anřízením vlády 591/2006Sb.</t>
  </si>
  <si>
    <t>VRN4</t>
  </si>
  <si>
    <t>Inženýrská činnost</t>
  </si>
  <si>
    <t>6</t>
  </si>
  <si>
    <t>043134000</t>
  </si>
  <si>
    <t>Zkoušky zatěžovací</t>
  </si>
  <si>
    <t>kus</t>
  </si>
  <si>
    <t>-1474455696</t>
  </si>
  <si>
    <t>VRN7</t>
  </si>
  <si>
    <t>Provozní vlivy</t>
  </si>
  <si>
    <t>7</t>
  </si>
  <si>
    <t>072002000</t>
  </si>
  <si>
    <t>Silniční provoz</t>
  </si>
  <si>
    <t>-1894650517</t>
  </si>
  <si>
    <t>dopravní značení</t>
  </si>
  <si>
    <t>VRN9</t>
  </si>
  <si>
    <t>Ostatní náklady</t>
  </si>
  <si>
    <t>8</t>
  </si>
  <si>
    <t>091003000</t>
  </si>
  <si>
    <t>Ostatní náklady bez rozlišení</t>
  </si>
  <si>
    <t>-779582790</t>
  </si>
  <si>
    <t>9</t>
  </si>
  <si>
    <t>091504000</t>
  </si>
  <si>
    <t>Náklady související s publikační činností</t>
  </si>
  <si>
    <t>429825897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</si>
</sst>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18/19VO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 xml:space="preserve">Číbuz-segregace dopravy  odvodnění prostoru při silnici III/3087 + III/3086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Číbuz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16. 4. 2019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>VIAPROJEKT s.r.o. HK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>B.Burešová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 - Vedlejší a ostatní ná...'!J30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0</v>
      </c>
      <c r="AU95" s="123">
        <f>'A - Vedlejší a ostatní ná...'!P122</f>
        <v>0</v>
      </c>
      <c r="AV95" s="122">
        <f>'A - Vedlejší a ostatní ná...'!J33</f>
        <v>0</v>
      </c>
      <c r="AW95" s="122">
        <f>'A - Vedlejší a ostatní ná...'!J34</f>
        <v>0</v>
      </c>
      <c r="AX95" s="122">
        <f>'A - Vedlejší a ostatní ná...'!J35</f>
        <v>0</v>
      </c>
      <c r="AY95" s="122">
        <f>'A - Vedlejší a ostatní ná...'!J36</f>
        <v>0</v>
      </c>
      <c r="AZ95" s="122">
        <f>'A - Vedlejší a ostatní ná...'!F33</f>
        <v>0</v>
      </c>
      <c r="BA95" s="122">
        <f>'A - Vedlejší a ostatní ná...'!F34</f>
        <v>0</v>
      </c>
      <c r="BB95" s="122">
        <f>'A - Vedlejší a ostatní ná...'!F35</f>
        <v>0</v>
      </c>
      <c r="BC95" s="122">
        <f>'A - Vedlejší a ostatní ná...'!F36</f>
        <v>0</v>
      </c>
      <c r="BD95" s="124">
        <f>'A - Vedlejší a ostatní ná...'!F37</f>
        <v>0</v>
      </c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SpZmdt7HY1ygcIn+oPA3MV2DsWGpacdXtQi5EdCrfC7/fDdlvF4ueMu4g3DKht/sRJnvZ/V/sGRuLniWRV7tTQ==" hashValue="Iu27OHu6SGUoPreWJ2lSKrEnxCFVPN0JYpMoUE5m7hiAZAMFhgji0md9NA+ZwCpG+WkPSiPk+51XrDEwPA6Ye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A - Vedlejší a ostatní ná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6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9"/>
      <c r="AT3" s="16" t="s">
        <v>86</v>
      </c>
    </row>
    <row r="4" ht="24.96" customHeight="1">
      <c r="B4" s="19"/>
      <c r="D4" s="130" t="s">
        <v>87</v>
      </c>
      <c r="L4" s="19"/>
      <c r="M4" s="131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2" t="s">
        <v>16</v>
      </c>
      <c r="L6" s="19"/>
    </row>
    <row r="7" ht="16.5" customHeight="1">
      <c r="B7" s="19"/>
      <c r="E7" s="133" t="str">
        <f>'Rekapitulace stavby'!K6</f>
        <v xml:space="preserve">Číbuz-segregace dopravy  odvodnění prostoru při silnici III/3087 + III/3086</v>
      </c>
      <c r="F7" s="132"/>
      <c r="G7" s="132"/>
      <c r="H7" s="132"/>
      <c r="L7" s="19"/>
    </row>
    <row r="8" s="1" customFormat="1" ht="12" customHeight="1">
      <c r="B8" s="42"/>
      <c r="D8" s="132" t="s">
        <v>88</v>
      </c>
      <c r="I8" s="134"/>
      <c r="L8" s="42"/>
    </row>
    <row r="9" s="1" customFormat="1" ht="36.96" customHeight="1">
      <c r="B9" s="42"/>
      <c r="E9" s="135" t="s">
        <v>89</v>
      </c>
      <c r="F9" s="1"/>
      <c r="G9" s="1"/>
      <c r="H9" s="1"/>
      <c r="I9" s="134"/>
      <c r="L9" s="42"/>
    </row>
    <row r="10" s="1" customFormat="1">
      <c r="B10" s="42"/>
      <c r="I10" s="134"/>
      <c r="L10" s="42"/>
    </row>
    <row r="11" s="1" customFormat="1" ht="12" customHeight="1">
      <c r="B11" s="42"/>
      <c r="D11" s="132" t="s">
        <v>18</v>
      </c>
      <c r="F11" s="136" t="s">
        <v>1</v>
      </c>
      <c r="I11" s="137" t="s">
        <v>19</v>
      </c>
      <c r="J11" s="136" t="s">
        <v>1</v>
      </c>
      <c r="L11" s="42"/>
    </row>
    <row r="12" s="1" customFormat="1" ht="12" customHeight="1">
      <c r="B12" s="42"/>
      <c r="D12" s="132" t="s">
        <v>20</v>
      </c>
      <c r="F12" s="136" t="s">
        <v>21</v>
      </c>
      <c r="I12" s="137" t="s">
        <v>22</v>
      </c>
      <c r="J12" s="138" t="str">
        <f>'Rekapitulace stavby'!AN8</f>
        <v>16. 4. 2019</v>
      </c>
      <c r="L12" s="42"/>
    </row>
    <row r="13" s="1" customFormat="1" ht="10.8" customHeight="1">
      <c r="B13" s="42"/>
      <c r="I13" s="134"/>
      <c r="L13" s="42"/>
    </row>
    <row r="14" s="1" customFormat="1" ht="12" customHeight="1">
      <c r="B14" s="42"/>
      <c r="D14" s="132" t="s">
        <v>24</v>
      </c>
      <c r="I14" s="137" t="s">
        <v>25</v>
      </c>
      <c r="J14" s="136" t="str">
        <f>IF('Rekapitulace stavby'!AN10="","",'Rekapitulace stavby'!AN10)</f>
        <v/>
      </c>
      <c r="L14" s="42"/>
    </row>
    <row r="15" s="1" customFormat="1" ht="18" customHeight="1">
      <c r="B15" s="42"/>
      <c r="E15" s="136" t="str">
        <f>IF('Rekapitulace stavby'!E11="","",'Rekapitulace stavby'!E11)</f>
        <v xml:space="preserve"> </v>
      </c>
      <c r="I15" s="137" t="s">
        <v>27</v>
      </c>
      <c r="J15" s="136" t="str">
        <f>IF('Rekapitulace stavby'!AN11="","",'Rekapitulace stavby'!AN11)</f>
        <v/>
      </c>
      <c r="L15" s="42"/>
    </row>
    <row r="16" s="1" customFormat="1" ht="6.96" customHeight="1">
      <c r="B16" s="42"/>
      <c r="I16" s="134"/>
      <c r="L16" s="42"/>
    </row>
    <row r="17" s="1" customFormat="1" ht="12" customHeight="1">
      <c r="B17" s="42"/>
      <c r="D17" s="132" t="s">
        <v>28</v>
      </c>
      <c r="I17" s="137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36"/>
      <c r="G18" s="136"/>
      <c r="H18" s="136"/>
      <c r="I18" s="137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4"/>
      <c r="L19" s="42"/>
    </row>
    <row r="20" s="1" customFormat="1" ht="12" customHeight="1">
      <c r="B20" s="42"/>
      <c r="D20" s="132" t="s">
        <v>30</v>
      </c>
      <c r="I20" s="137" t="s">
        <v>25</v>
      </c>
      <c r="J20" s="136" t="s">
        <v>1</v>
      </c>
      <c r="L20" s="42"/>
    </row>
    <row r="21" s="1" customFormat="1" ht="18" customHeight="1">
      <c r="B21" s="42"/>
      <c r="E21" s="136" t="s">
        <v>31</v>
      </c>
      <c r="I21" s="137" t="s">
        <v>27</v>
      </c>
      <c r="J21" s="136" t="s">
        <v>1</v>
      </c>
      <c r="L21" s="42"/>
    </row>
    <row r="22" s="1" customFormat="1" ht="6.96" customHeight="1">
      <c r="B22" s="42"/>
      <c r="I22" s="134"/>
      <c r="L22" s="42"/>
    </row>
    <row r="23" s="1" customFormat="1" ht="12" customHeight="1">
      <c r="B23" s="42"/>
      <c r="D23" s="132" t="s">
        <v>33</v>
      </c>
      <c r="I23" s="137" t="s">
        <v>25</v>
      </c>
      <c r="J23" s="136" t="s">
        <v>1</v>
      </c>
      <c r="L23" s="42"/>
    </row>
    <row r="24" s="1" customFormat="1" ht="18" customHeight="1">
      <c r="B24" s="42"/>
      <c r="E24" s="136" t="s">
        <v>34</v>
      </c>
      <c r="I24" s="137" t="s">
        <v>27</v>
      </c>
      <c r="J24" s="136" t="s">
        <v>1</v>
      </c>
      <c r="L24" s="42"/>
    </row>
    <row r="25" s="1" customFormat="1" ht="6.96" customHeight="1">
      <c r="B25" s="42"/>
      <c r="I25" s="134"/>
      <c r="L25" s="42"/>
    </row>
    <row r="26" s="1" customFormat="1" ht="12" customHeight="1">
      <c r="B26" s="42"/>
      <c r="D26" s="132" t="s">
        <v>35</v>
      </c>
      <c r="I26" s="134"/>
      <c r="L26" s="42"/>
    </row>
    <row r="27" s="7" customFormat="1" ht="16.5" customHeight="1">
      <c r="B27" s="139"/>
      <c r="E27" s="140" t="s">
        <v>1</v>
      </c>
      <c r="F27" s="140"/>
      <c r="G27" s="140"/>
      <c r="H27" s="140"/>
      <c r="I27" s="141"/>
      <c r="L27" s="139"/>
    </row>
    <row r="28" s="1" customFormat="1" ht="6.96" customHeight="1">
      <c r="B28" s="42"/>
      <c r="I28" s="134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2"/>
      <c r="J29" s="77"/>
      <c r="K29" s="77"/>
      <c r="L29" s="42"/>
    </row>
    <row r="30" s="1" customFormat="1" ht="25.44" customHeight="1">
      <c r="B30" s="42"/>
      <c r="D30" s="143" t="s">
        <v>36</v>
      </c>
      <c r="I30" s="134"/>
      <c r="J30" s="144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2"/>
      <c r="J31" s="77"/>
      <c r="K31" s="77"/>
      <c r="L31" s="42"/>
    </row>
    <row r="32" s="1" customFormat="1" ht="14.4" customHeight="1">
      <c r="B32" s="42"/>
      <c r="F32" s="145" t="s">
        <v>38</v>
      </c>
      <c r="I32" s="146" t="s">
        <v>37</v>
      </c>
      <c r="J32" s="145" t="s">
        <v>39</v>
      </c>
      <c r="L32" s="42"/>
    </row>
    <row r="33" s="1" customFormat="1" ht="14.4" customHeight="1">
      <c r="B33" s="42"/>
      <c r="D33" s="147" t="s">
        <v>40</v>
      </c>
      <c r="E33" s="132" t="s">
        <v>41</v>
      </c>
      <c r="F33" s="148">
        <f>ROUND((SUM(BE122:BE146)),  2)</f>
        <v>0</v>
      </c>
      <c r="I33" s="149">
        <v>0.20999999999999999</v>
      </c>
      <c r="J33" s="148">
        <f>ROUND(((SUM(BE122:BE146))*I33),  2)</f>
        <v>0</v>
      </c>
      <c r="L33" s="42"/>
    </row>
    <row r="34" s="1" customFormat="1" ht="14.4" customHeight="1">
      <c r="B34" s="42"/>
      <c r="E34" s="132" t="s">
        <v>42</v>
      </c>
      <c r="F34" s="148">
        <f>ROUND((SUM(BF122:BF146)),  2)</f>
        <v>0</v>
      </c>
      <c r="I34" s="149">
        <v>0.14999999999999999</v>
      </c>
      <c r="J34" s="148">
        <f>ROUND(((SUM(BF122:BF146))*I34),  2)</f>
        <v>0</v>
      </c>
      <c r="L34" s="42"/>
    </row>
    <row r="35" hidden="1" s="1" customFormat="1" ht="14.4" customHeight="1">
      <c r="B35" s="42"/>
      <c r="E35" s="132" t="s">
        <v>43</v>
      </c>
      <c r="F35" s="148">
        <f>ROUND((SUM(BG122:BG146)),  2)</f>
        <v>0</v>
      </c>
      <c r="I35" s="149">
        <v>0.20999999999999999</v>
      </c>
      <c r="J35" s="148">
        <f>0</f>
        <v>0</v>
      </c>
      <c r="L35" s="42"/>
    </row>
    <row r="36" hidden="1" s="1" customFormat="1" ht="14.4" customHeight="1">
      <c r="B36" s="42"/>
      <c r="E36" s="132" t="s">
        <v>44</v>
      </c>
      <c r="F36" s="148">
        <f>ROUND((SUM(BH122:BH146)),  2)</f>
        <v>0</v>
      </c>
      <c r="I36" s="149">
        <v>0.14999999999999999</v>
      </c>
      <c r="J36" s="148">
        <f>0</f>
        <v>0</v>
      </c>
      <c r="L36" s="42"/>
    </row>
    <row r="37" hidden="1" s="1" customFormat="1" ht="14.4" customHeight="1">
      <c r="B37" s="42"/>
      <c r="E37" s="132" t="s">
        <v>45</v>
      </c>
      <c r="F37" s="148">
        <f>ROUND((SUM(BI122:BI146)),  2)</f>
        <v>0</v>
      </c>
      <c r="I37" s="149">
        <v>0</v>
      </c>
      <c r="J37" s="148">
        <f>0</f>
        <v>0</v>
      </c>
      <c r="L37" s="42"/>
    </row>
    <row r="38" s="1" customFormat="1" ht="6.96" customHeight="1">
      <c r="B38" s="42"/>
      <c r="I38" s="134"/>
      <c r="L38" s="42"/>
    </row>
    <row r="39" s="1" customFormat="1" ht="25.44" customHeight="1">
      <c r="B39" s="42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5"/>
      <c r="J39" s="156">
        <f>SUM(J30:J37)</f>
        <v>0</v>
      </c>
      <c r="K39" s="157"/>
      <c r="L39" s="42"/>
    </row>
    <row r="40" s="1" customFormat="1" ht="14.4" customHeight="1">
      <c r="B40" s="42"/>
      <c r="I40" s="134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8" t="s">
        <v>49</v>
      </c>
      <c r="E50" s="159"/>
      <c r="F50" s="159"/>
      <c r="G50" s="158" t="s">
        <v>50</v>
      </c>
      <c r="H50" s="159"/>
      <c r="I50" s="160"/>
      <c r="J50" s="159"/>
      <c r="K50" s="159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1" t="s">
        <v>51</v>
      </c>
      <c r="E61" s="162"/>
      <c r="F61" s="163" t="s">
        <v>52</v>
      </c>
      <c r="G61" s="161" t="s">
        <v>51</v>
      </c>
      <c r="H61" s="162"/>
      <c r="I61" s="164"/>
      <c r="J61" s="165" t="s">
        <v>52</v>
      </c>
      <c r="K61" s="162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8" t="s">
        <v>53</v>
      </c>
      <c r="E65" s="159"/>
      <c r="F65" s="159"/>
      <c r="G65" s="158" t="s">
        <v>54</v>
      </c>
      <c r="H65" s="159"/>
      <c r="I65" s="160"/>
      <c r="J65" s="159"/>
      <c r="K65" s="159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1" t="s">
        <v>51</v>
      </c>
      <c r="E76" s="162"/>
      <c r="F76" s="163" t="s">
        <v>52</v>
      </c>
      <c r="G76" s="161" t="s">
        <v>51</v>
      </c>
      <c r="H76" s="162"/>
      <c r="I76" s="164"/>
      <c r="J76" s="165" t="s">
        <v>52</v>
      </c>
      <c r="K76" s="162"/>
      <c r="L76" s="42"/>
    </row>
    <row r="77" s="1" customFormat="1" ht="14.4" customHeight="1">
      <c r="B77" s="166"/>
      <c r="C77" s="167"/>
      <c r="D77" s="167"/>
      <c r="E77" s="167"/>
      <c r="F77" s="167"/>
      <c r="G77" s="167"/>
      <c r="H77" s="167"/>
      <c r="I77" s="168"/>
      <c r="J77" s="167"/>
      <c r="K77" s="167"/>
      <c r="L77" s="42"/>
    </row>
    <row r="81" s="1" customFormat="1" ht="6.96" customHeight="1">
      <c r="B81" s="169"/>
      <c r="C81" s="170"/>
      <c r="D81" s="170"/>
      <c r="E81" s="170"/>
      <c r="F81" s="170"/>
      <c r="G81" s="170"/>
      <c r="H81" s="170"/>
      <c r="I81" s="171"/>
      <c r="J81" s="170"/>
      <c r="K81" s="170"/>
      <c r="L81" s="42"/>
    </row>
    <row r="82" s="1" customFormat="1" ht="24.96" customHeight="1">
      <c r="B82" s="37"/>
      <c r="C82" s="22" t="s">
        <v>90</v>
      </c>
      <c r="D82" s="38"/>
      <c r="E82" s="38"/>
      <c r="F82" s="38"/>
      <c r="G82" s="38"/>
      <c r="H82" s="38"/>
      <c r="I82" s="134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4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4"/>
      <c r="J84" s="38"/>
      <c r="K84" s="38"/>
      <c r="L84" s="42"/>
    </row>
    <row r="85" s="1" customFormat="1" ht="16.5" customHeight="1">
      <c r="B85" s="37"/>
      <c r="C85" s="38"/>
      <c r="D85" s="38"/>
      <c r="E85" s="172" t="str">
        <f>E7</f>
        <v xml:space="preserve">Číbuz-segregace dopravy  odvodnění prostoru při silnici III/3087 + III/3086</v>
      </c>
      <c r="F85" s="31"/>
      <c r="G85" s="31"/>
      <c r="H85" s="31"/>
      <c r="I85" s="134"/>
      <c r="J85" s="38"/>
      <c r="K85" s="38"/>
      <c r="L85" s="42"/>
    </row>
    <row r="86" s="1" customFormat="1" ht="12" customHeight="1">
      <c r="B86" s="37"/>
      <c r="C86" s="31" t="s">
        <v>88</v>
      </c>
      <c r="D86" s="38"/>
      <c r="E86" s="38"/>
      <c r="F86" s="38"/>
      <c r="G86" s="38"/>
      <c r="H86" s="38"/>
      <c r="I86" s="134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A - Vedlejší a ostatní náklady</v>
      </c>
      <c r="F87" s="38"/>
      <c r="G87" s="38"/>
      <c r="H87" s="38"/>
      <c r="I87" s="134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4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Číbuz</v>
      </c>
      <c r="G89" s="38"/>
      <c r="H89" s="38"/>
      <c r="I89" s="137" t="s">
        <v>22</v>
      </c>
      <c r="J89" s="73" t="str">
        <f>IF(J12="","",J12)</f>
        <v>16. 4. 2019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4"/>
      <c r="J90" s="38"/>
      <c r="K90" s="38"/>
      <c r="L90" s="42"/>
    </row>
    <row r="91" s="1" customFormat="1" ht="27.9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37" t="s">
        <v>30</v>
      </c>
      <c r="J91" s="35" t="str">
        <f>E21</f>
        <v>VIAPROJEKT s.r.o. HK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37" t="s">
        <v>33</v>
      </c>
      <c r="J92" s="35" t="str">
        <f>E24</f>
        <v>B.Burešová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4"/>
      <c r="J93" s="38"/>
      <c r="K93" s="38"/>
      <c r="L93" s="42"/>
    </row>
    <row r="94" s="1" customFormat="1" ht="29.28" customHeight="1">
      <c r="B94" s="37"/>
      <c r="C94" s="173" t="s">
        <v>91</v>
      </c>
      <c r="D94" s="174"/>
      <c r="E94" s="174"/>
      <c r="F94" s="174"/>
      <c r="G94" s="174"/>
      <c r="H94" s="174"/>
      <c r="I94" s="175"/>
      <c r="J94" s="176" t="s">
        <v>92</v>
      </c>
      <c r="K94" s="174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4"/>
      <c r="J95" s="38"/>
      <c r="K95" s="38"/>
      <c r="L95" s="42"/>
    </row>
    <row r="96" s="1" customFormat="1" ht="22.8" customHeight="1">
      <c r="B96" s="37"/>
      <c r="C96" s="177" t="s">
        <v>93</v>
      </c>
      <c r="D96" s="38"/>
      <c r="E96" s="38"/>
      <c r="F96" s="38"/>
      <c r="G96" s="38"/>
      <c r="H96" s="38"/>
      <c r="I96" s="134"/>
      <c r="J96" s="104">
        <f>J122</f>
        <v>0</v>
      </c>
      <c r="K96" s="38"/>
      <c r="L96" s="42"/>
      <c r="AU96" s="16" t="s">
        <v>94</v>
      </c>
    </row>
    <row r="97" s="8" customFormat="1" ht="24.96" customHeight="1">
      <c r="B97" s="178"/>
      <c r="C97" s="179"/>
      <c r="D97" s="180" t="s">
        <v>95</v>
      </c>
      <c r="E97" s="181"/>
      <c r="F97" s="181"/>
      <c r="G97" s="181"/>
      <c r="H97" s="181"/>
      <c r="I97" s="182"/>
      <c r="J97" s="183">
        <f>J123</f>
        <v>0</v>
      </c>
      <c r="K97" s="179"/>
      <c r="L97" s="184"/>
    </row>
    <row r="98" s="9" customFormat="1" ht="19.92" customHeight="1">
      <c r="B98" s="185"/>
      <c r="C98" s="186"/>
      <c r="D98" s="187" t="s">
        <v>96</v>
      </c>
      <c r="E98" s="188"/>
      <c r="F98" s="188"/>
      <c r="G98" s="188"/>
      <c r="H98" s="188"/>
      <c r="I98" s="189"/>
      <c r="J98" s="190">
        <f>J124</f>
        <v>0</v>
      </c>
      <c r="K98" s="186"/>
      <c r="L98" s="191"/>
    </row>
    <row r="99" s="9" customFormat="1" ht="19.92" customHeight="1">
      <c r="B99" s="185"/>
      <c r="C99" s="186"/>
      <c r="D99" s="187" t="s">
        <v>97</v>
      </c>
      <c r="E99" s="188"/>
      <c r="F99" s="188"/>
      <c r="G99" s="188"/>
      <c r="H99" s="188"/>
      <c r="I99" s="189"/>
      <c r="J99" s="190">
        <f>J128</f>
        <v>0</v>
      </c>
      <c r="K99" s="186"/>
      <c r="L99" s="191"/>
    </row>
    <row r="100" s="9" customFormat="1" ht="19.92" customHeight="1">
      <c r="B100" s="185"/>
      <c r="C100" s="186"/>
      <c r="D100" s="187" t="s">
        <v>98</v>
      </c>
      <c r="E100" s="188"/>
      <c r="F100" s="188"/>
      <c r="G100" s="188"/>
      <c r="H100" s="188"/>
      <c r="I100" s="189"/>
      <c r="J100" s="190">
        <f>J137</f>
        <v>0</v>
      </c>
      <c r="K100" s="186"/>
      <c r="L100" s="191"/>
    </row>
    <row r="101" s="9" customFormat="1" ht="19.92" customHeight="1">
      <c r="B101" s="185"/>
      <c r="C101" s="186"/>
      <c r="D101" s="187" t="s">
        <v>99</v>
      </c>
      <c r="E101" s="188"/>
      <c r="F101" s="188"/>
      <c r="G101" s="188"/>
      <c r="H101" s="188"/>
      <c r="I101" s="189"/>
      <c r="J101" s="190">
        <f>J139</f>
        <v>0</v>
      </c>
      <c r="K101" s="186"/>
      <c r="L101" s="191"/>
    </row>
    <row r="102" s="9" customFormat="1" ht="19.92" customHeight="1">
      <c r="B102" s="185"/>
      <c r="C102" s="186"/>
      <c r="D102" s="187" t="s">
        <v>100</v>
      </c>
      <c r="E102" s="188"/>
      <c r="F102" s="188"/>
      <c r="G102" s="188"/>
      <c r="H102" s="188"/>
      <c r="I102" s="189"/>
      <c r="J102" s="190">
        <f>J144</f>
        <v>0</v>
      </c>
      <c r="K102" s="186"/>
      <c r="L102" s="191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34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68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71"/>
      <c r="J108" s="63"/>
      <c r="K108" s="63"/>
      <c r="L108" s="42"/>
    </row>
    <row r="109" s="1" customFormat="1" ht="24.96" customHeight="1">
      <c r="B109" s="37"/>
      <c r="C109" s="22" t="s">
        <v>101</v>
      </c>
      <c r="D109" s="38"/>
      <c r="E109" s="38"/>
      <c r="F109" s="38"/>
      <c r="G109" s="38"/>
      <c r="H109" s="38"/>
      <c r="I109" s="134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4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34"/>
      <c r="J111" s="38"/>
      <c r="K111" s="38"/>
      <c r="L111" s="42"/>
    </row>
    <row r="112" s="1" customFormat="1" ht="16.5" customHeight="1">
      <c r="B112" s="37"/>
      <c r="C112" s="38"/>
      <c r="D112" s="38"/>
      <c r="E112" s="172" t="str">
        <f>E7</f>
        <v xml:space="preserve">Číbuz-segregace dopravy  odvodnění prostoru při silnici III/3087 + III/3086</v>
      </c>
      <c r="F112" s="31"/>
      <c r="G112" s="31"/>
      <c r="H112" s="31"/>
      <c r="I112" s="134"/>
      <c r="J112" s="38"/>
      <c r="K112" s="38"/>
      <c r="L112" s="42"/>
    </row>
    <row r="113" s="1" customFormat="1" ht="12" customHeight="1">
      <c r="B113" s="37"/>
      <c r="C113" s="31" t="s">
        <v>88</v>
      </c>
      <c r="D113" s="38"/>
      <c r="E113" s="38"/>
      <c r="F113" s="38"/>
      <c r="G113" s="38"/>
      <c r="H113" s="38"/>
      <c r="I113" s="134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A - Vedlejší a ostatní náklady</v>
      </c>
      <c r="F114" s="38"/>
      <c r="G114" s="38"/>
      <c r="H114" s="38"/>
      <c r="I114" s="134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4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>Číbuz</v>
      </c>
      <c r="G116" s="38"/>
      <c r="H116" s="38"/>
      <c r="I116" s="137" t="s">
        <v>22</v>
      </c>
      <c r="J116" s="73" t="str">
        <f>IF(J12="","",J12)</f>
        <v>16. 4. 2019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4"/>
      <c r="J117" s="38"/>
      <c r="K117" s="38"/>
      <c r="L117" s="42"/>
    </row>
    <row r="118" s="1" customFormat="1" ht="27.9" customHeight="1">
      <c r="B118" s="37"/>
      <c r="C118" s="31" t="s">
        <v>24</v>
      </c>
      <c r="D118" s="38"/>
      <c r="E118" s="38"/>
      <c r="F118" s="26" t="str">
        <f>E15</f>
        <v xml:space="preserve"> </v>
      </c>
      <c r="G118" s="38"/>
      <c r="H118" s="38"/>
      <c r="I118" s="137" t="s">
        <v>30</v>
      </c>
      <c r="J118" s="35" t="str">
        <f>E21</f>
        <v>VIAPROJEKT s.r.o. HK</v>
      </c>
      <c r="K118" s="38"/>
      <c r="L118" s="42"/>
    </row>
    <row r="119" s="1" customFormat="1" ht="15.15" customHeight="1">
      <c r="B119" s="37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137" t="s">
        <v>33</v>
      </c>
      <c r="J119" s="35" t="str">
        <f>E24</f>
        <v>B.Burešová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4"/>
      <c r="J120" s="38"/>
      <c r="K120" s="38"/>
      <c r="L120" s="42"/>
    </row>
    <row r="121" s="10" customFormat="1" ht="29.28" customHeight="1">
      <c r="B121" s="192"/>
      <c r="C121" s="193" t="s">
        <v>102</v>
      </c>
      <c r="D121" s="194" t="s">
        <v>61</v>
      </c>
      <c r="E121" s="194" t="s">
        <v>57</v>
      </c>
      <c r="F121" s="194" t="s">
        <v>58</v>
      </c>
      <c r="G121" s="194" t="s">
        <v>103</v>
      </c>
      <c r="H121" s="194" t="s">
        <v>104</v>
      </c>
      <c r="I121" s="195" t="s">
        <v>105</v>
      </c>
      <c r="J121" s="194" t="s">
        <v>92</v>
      </c>
      <c r="K121" s="196" t="s">
        <v>106</v>
      </c>
      <c r="L121" s="197"/>
      <c r="M121" s="94" t="s">
        <v>1</v>
      </c>
      <c r="N121" s="95" t="s">
        <v>40</v>
      </c>
      <c r="O121" s="95" t="s">
        <v>107</v>
      </c>
      <c r="P121" s="95" t="s">
        <v>108</v>
      </c>
      <c r="Q121" s="95" t="s">
        <v>109</v>
      </c>
      <c r="R121" s="95" t="s">
        <v>110</v>
      </c>
      <c r="S121" s="95" t="s">
        <v>111</v>
      </c>
      <c r="T121" s="96" t="s">
        <v>112</v>
      </c>
    </row>
    <row r="122" s="1" customFormat="1" ht="22.8" customHeight="1">
      <c r="B122" s="37"/>
      <c r="C122" s="101" t="s">
        <v>113</v>
      </c>
      <c r="D122" s="38"/>
      <c r="E122" s="38"/>
      <c r="F122" s="38"/>
      <c r="G122" s="38"/>
      <c r="H122" s="38"/>
      <c r="I122" s="134"/>
      <c r="J122" s="198">
        <f>BK122</f>
        <v>0</v>
      </c>
      <c r="K122" s="38"/>
      <c r="L122" s="42"/>
      <c r="M122" s="97"/>
      <c r="N122" s="98"/>
      <c r="O122" s="98"/>
      <c r="P122" s="199">
        <f>P123</f>
        <v>0</v>
      </c>
      <c r="Q122" s="98"/>
      <c r="R122" s="199">
        <f>R123</f>
        <v>0</v>
      </c>
      <c r="S122" s="98"/>
      <c r="T122" s="200">
        <f>T123</f>
        <v>0</v>
      </c>
      <c r="AT122" s="16" t="s">
        <v>75</v>
      </c>
      <c r="AU122" s="16" t="s">
        <v>94</v>
      </c>
      <c r="BK122" s="201">
        <f>BK123</f>
        <v>0</v>
      </c>
    </row>
    <row r="123" s="11" customFormat="1" ht="25.92" customHeight="1">
      <c r="B123" s="202"/>
      <c r="C123" s="203"/>
      <c r="D123" s="204" t="s">
        <v>75</v>
      </c>
      <c r="E123" s="205" t="s">
        <v>114</v>
      </c>
      <c r="F123" s="205" t="s">
        <v>115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P124+P128+P137+P139+P144</f>
        <v>0</v>
      </c>
      <c r="Q123" s="210"/>
      <c r="R123" s="211">
        <f>R124+R128+R137+R139+R144</f>
        <v>0</v>
      </c>
      <c r="S123" s="210"/>
      <c r="T123" s="212">
        <f>T124+T128+T137+T139+T144</f>
        <v>0</v>
      </c>
      <c r="AR123" s="213" t="s">
        <v>116</v>
      </c>
      <c r="AT123" s="214" t="s">
        <v>75</v>
      </c>
      <c r="AU123" s="214" t="s">
        <v>76</v>
      </c>
      <c r="AY123" s="213" t="s">
        <v>117</v>
      </c>
      <c r="BK123" s="215">
        <f>BK124+BK128+BK137+BK139+BK144</f>
        <v>0</v>
      </c>
    </row>
    <row r="124" s="11" customFormat="1" ht="22.8" customHeight="1">
      <c r="B124" s="202"/>
      <c r="C124" s="203"/>
      <c r="D124" s="204" t="s">
        <v>75</v>
      </c>
      <c r="E124" s="216" t="s">
        <v>118</v>
      </c>
      <c r="F124" s="216" t="s">
        <v>119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SUM(P125:P127)</f>
        <v>0</v>
      </c>
      <c r="Q124" s="210"/>
      <c r="R124" s="211">
        <f>SUM(R125:R127)</f>
        <v>0</v>
      </c>
      <c r="S124" s="210"/>
      <c r="T124" s="212">
        <f>SUM(T125:T127)</f>
        <v>0</v>
      </c>
      <c r="AR124" s="213" t="s">
        <v>116</v>
      </c>
      <c r="AT124" s="214" t="s">
        <v>75</v>
      </c>
      <c r="AU124" s="214" t="s">
        <v>84</v>
      </c>
      <c r="AY124" s="213" t="s">
        <v>117</v>
      </c>
      <c r="BK124" s="215">
        <f>SUM(BK125:BK127)</f>
        <v>0</v>
      </c>
    </row>
    <row r="125" s="1" customFormat="1" ht="16.5" customHeight="1">
      <c r="B125" s="37"/>
      <c r="C125" s="218" t="s">
        <v>84</v>
      </c>
      <c r="D125" s="218" t="s">
        <v>120</v>
      </c>
      <c r="E125" s="219" t="s">
        <v>121</v>
      </c>
      <c r="F125" s="220" t="s">
        <v>122</v>
      </c>
      <c r="G125" s="221" t="s">
        <v>123</v>
      </c>
      <c r="H125" s="222">
        <v>1</v>
      </c>
      <c r="I125" s="223"/>
      <c r="J125" s="224">
        <f>ROUND(I125*H125,2)</f>
        <v>0</v>
      </c>
      <c r="K125" s="220" t="s">
        <v>124</v>
      </c>
      <c r="L125" s="42"/>
      <c r="M125" s="225" t="s">
        <v>1</v>
      </c>
      <c r="N125" s="226" t="s">
        <v>41</v>
      </c>
      <c r="O125" s="85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AR125" s="229" t="s">
        <v>125</v>
      </c>
      <c r="AT125" s="229" t="s">
        <v>120</v>
      </c>
      <c r="AU125" s="229" t="s">
        <v>86</v>
      </c>
      <c r="AY125" s="16" t="s">
        <v>117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84</v>
      </c>
      <c r="BK125" s="230">
        <f>ROUND(I125*H125,2)</f>
        <v>0</v>
      </c>
      <c r="BL125" s="16" t="s">
        <v>125</v>
      </c>
      <c r="BM125" s="229" t="s">
        <v>126</v>
      </c>
    </row>
    <row r="126" s="1" customFormat="1" ht="16.5" customHeight="1">
      <c r="B126" s="37"/>
      <c r="C126" s="218" t="s">
        <v>86</v>
      </c>
      <c r="D126" s="218" t="s">
        <v>120</v>
      </c>
      <c r="E126" s="219" t="s">
        <v>127</v>
      </c>
      <c r="F126" s="220" t="s">
        <v>128</v>
      </c>
      <c r="G126" s="221" t="s">
        <v>123</v>
      </c>
      <c r="H126" s="222">
        <v>1</v>
      </c>
      <c r="I126" s="223"/>
      <c r="J126" s="224">
        <f>ROUND(I126*H126,2)</f>
        <v>0</v>
      </c>
      <c r="K126" s="220" t="s">
        <v>124</v>
      </c>
      <c r="L126" s="42"/>
      <c r="M126" s="225" t="s">
        <v>1</v>
      </c>
      <c r="N126" s="226" t="s">
        <v>41</v>
      </c>
      <c r="O126" s="85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AR126" s="229" t="s">
        <v>125</v>
      </c>
      <c r="AT126" s="229" t="s">
        <v>120</v>
      </c>
      <c r="AU126" s="229" t="s">
        <v>86</v>
      </c>
      <c r="AY126" s="16" t="s">
        <v>117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84</v>
      </c>
      <c r="BK126" s="230">
        <f>ROUND(I126*H126,2)</f>
        <v>0</v>
      </c>
      <c r="BL126" s="16" t="s">
        <v>125</v>
      </c>
      <c r="BM126" s="229" t="s">
        <v>129</v>
      </c>
    </row>
    <row r="127" s="1" customFormat="1" ht="16.5" customHeight="1">
      <c r="B127" s="37"/>
      <c r="C127" s="218" t="s">
        <v>130</v>
      </c>
      <c r="D127" s="218" t="s">
        <v>120</v>
      </c>
      <c r="E127" s="219" t="s">
        <v>131</v>
      </c>
      <c r="F127" s="220" t="s">
        <v>132</v>
      </c>
      <c r="G127" s="221" t="s">
        <v>123</v>
      </c>
      <c r="H127" s="222">
        <v>1</v>
      </c>
      <c r="I127" s="223"/>
      <c r="J127" s="224">
        <f>ROUND(I127*H127,2)</f>
        <v>0</v>
      </c>
      <c r="K127" s="220" t="s">
        <v>124</v>
      </c>
      <c r="L127" s="42"/>
      <c r="M127" s="225" t="s">
        <v>1</v>
      </c>
      <c r="N127" s="226" t="s">
        <v>41</v>
      </c>
      <c r="O127" s="85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AR127" s="229" t="s">
        <v>125</v>
      </c>
      <c r="AT127" s="229" t="s">
        <v>120</v>
      </c>
      <c r="AU127" s="229" t="s">
        <v>86</v>
      </c>
      <c r="AY127" s="16" t="s">
        <v>117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6" t="s">
        <v>84</v>
      </c>
      <c r="BK127" s="230">
        <f>ROUND(I127*H127,2)</f>
        <v>0</v>
      </c>
      <c r="BL127" s="16" t="s">
        <v>125</v>
      </c>
      <c r="BM127" s="229" t="s">
        <v>133</v>
      </c>
    </row>
    <row r="128" s="11" customFormat="1" ht="22.8" customHeight="1">
      <c r="B128" s="202"/>
      <c r="C128" s="203"/>
      <c r="D128" s="204" t="s">
        <v>75</v>
      </c>
      <c r="E128" s="216" t="s">
        <v>134</v>
      </c>
      <c r="F128" s="216" t="s">
        <v>135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SUM(P129:P136)</f>
        <v>0</v>
      </c>
      <c r="Q128" s="210"/>
      <c r="R128" s="211">
        <f>SUM(R129:R136)</f>
        <v>0</v>
      </c>
      <c r="S128" s="210"/>
      <c r="T128" s="212">
        <f>SUM(T129:T136)</f>
        <v>0</v>
      </c>
      <c r="AR128" s="213" t="s">
        <v>116</v>
      </c>
      <c r="AT128" s="214" t="s">
        <v>75</v>
      </c>
      <c r="AU128" s="214" t="s">
        <v>84</v>
      </c>
      <c r="AY128" s="213" t="s">
        <v>117</v>
      </c>
      <c r="BK128" s="215">
        <f>SUM(BK129:BK136)</f>
        <v>0</v>
      </c>
    </row>
    <row r="129" s="1" customFormat="1" ht="16.5" customHeight="1">
      <c r="B129" s="37"/>
      <c r="C129" s="218" t="s">
        <v>136</v>
      </c>
      <c r="D129" s="218" t="s">
        <v>120</v>
      </c>
      <c r="E129" s="219" t="s">
        <v>137</v>
      </c>
      <c r="F129" s="220" t="s">
        <v>135</v>
      </c>
      <c r="G129" s="221" t="s">
        <v>123</v>
      </c>
      <c r="H129" s="222">
        <v>1</v>
      </c>
      <c r="I129" s="223"/>
      <c r="J129" s="224">
        <f>ROUND(I129*H129,2)</f>
        <v>0</v>
      </c>
      <c r="K129" s="220" t="s">
        <v>124</v>
      </c>
      <c r="L129" s="42"/>
      <c r="M129" s="225" t="s">
        <v>1</v>
      </c>
      <c r="N129" s="226" t="s">
        <v>41</v>
      </c>
      <c r="O129" s="85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AR129" s="229" t="s">
        <v>125</v>
      </c>
      <c r="AT129" s="229" t="s">
        <v>120</v>
      </c>
      <c r="AU129" s="229" t="s">
        <v>86</v>
      </c>
      <c r="AY129" s="16" t="s">
        <v>117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84</v>
      </c>
      <c r="BK129" s="230">
        <f>ROUND(I129*H129,2)</f>
        <v>0</v>
      </c>
      <c r="BL129" s="16" t="s">
        <v>125</v>
      </c>
      <c r="BM129" s="229" t="s">
        <v>138</v>
      </c>
    </row>
    <row r="130" s="12" customFormat="1">
      <c r="B130" s="231"/>
      <c r="C130" s="232"/>
      <c r="D130" s="233" t="s">
        <v>139</v>
      </c>
      <c r="E130" s="234" t="s">
        <v>1</v>
      </c>
      <c r="F130" s="235" t="s">
        <v>140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139</v>
      </c>
      <c r="AU130" s="241" t="s">
        <v>86</v>
      </c>
      <c r="AV130" s="12" t="s">
        <v>84</v>
      </c>
      <c r="AW130" s="12" t="s">
        <v>32</v>
      </c>
      <c r="AX130" s="12" t="s">
        <v>76</v>
      </c>
      <c r="AY130" s="241" t="s">
        <v>117</v>
      </c>
    </row>
    <row r="131" s="13" customFormat="1">
      <c r="B131" s="242"/>
      <c r="C131" s="243"/>
      <c r="D131" s="233" t="s">
        <v>139</v>
      </c>
      <c r="E131" s="244" t="s">
        <v>1</v>
      </c>
      <c r="F131" s="245" t="s">
        <v>84</v>
      </c>
      <c r="G131" s="243"/>
      <c r="H131" s="246">
        <v>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AT131" s="252" t="s">
        <v>139</v>
      </c>
      <c r="AU131" s="252" t="s">
        <v>86</v>
      </c>
      <c r="AV131" s="13" t="s">
        <v>86</v>
      </c>
      <c r="AW131" s="13" t="s">
        <v>32</v>
      </c>
      <c r="AX131" s="13" t="s">
        <v>76</v>
      </c>
      <c r="AY131" s="252" t="s">
        <v>117</v>
      </c>
    </row>
    <row r="132" s="14" customFormat="1">
      <c r="B132" s="253"/>
      <c r="C132" s="254"/>
      <c r="D132" s="233" t="s">
        <v>139</v>
      </c>
      <c r="E132" s="255" t="s">
        <v>1</v>
      </c>
      <c r="F132" s="256" t="s">
        <v>141</v>
      </c>
      <c r="G132" s="254"/>
      <c r="H132" s="257">
        <v>1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AT132" s="263" t="s">
        <v>139</v>
      </c>
      <c r="AU132" s="263" t="s">
        <v>86</v>
      </c>
      <c r="AV132" s="14" t="s">
        <v>136</v>
      </c>
      <c r="AW132" s="14" t="s">
        <v>32</v>
      </c>
      <c r="AX132" s="14" t="s">
        <v>84</v>
      </c>
      <c r="AY132" s="263" t="s">
        <v>117</v>
      </c>
    </row>
    <row r="133" s="1" customFormat="1" ht="16.5" customHeight="1">
      <c r="B133" s="37"/>
      <c r="C133" s="218" t="s">
        <v>116</v>
      </c>
      <c r="D133" s="218" t="s">
        <v>120</v>
      </c>
      <c r="E133" s="219" t="s">
        <v>142</v>
      </c>
      <c r="F133" s="220" t="s">
        <v>143</v>
      </c>
      <c r="G133" s="221" t="s">
        <v>123</v>
      </c>
      <c r="H133" s="222">
        <v>1</v>
      </c>
      <c r="I133" s="223"/>
      <c r="J133" s="224">
        <f>ROUND(I133*H133,2)</f>
        <v>0</v>
      </c>
      <c r="K133" s="220" t="s">
        <v>124</v>
      </c>
      <c r="L133" s="42"/>
      <c r="M133" s="225" t="s">
        <v>1</v>
      </c>
      <c r="N133" s="226" t="s">
        <v>41</v>
      </c>
      <c r="O133" s="85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AR133" s="229" t="s">
        <v>125</v>
      </c>
      <c r="AT133" s="229" t="s">
        <v>120</v>
      </c>
      <c r="AU133" s="229" t="s">
        <v>86</v>
      </c>
      <c r="AY133" s="16" t="s">
        <v>117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84</v>
      </c>
      <c r="BK133" s="230">
        <f>ROUND(I133*H133,2)</f>
        <v>0</v>
      </c>
      <c r="BL133" s="16" t="s">
        <v>125</v>
      </c>
      <c r="BM133" s="229" t="s">
        <v>144</v>
      </c>
    </row>
    <row r="134" s="12" customFormat="1">
      <c r="B134" s="231"/>
      <c r="C134" s="232"/>
      <c r="D134" s="233" t="s">
        <v>139</v>
      </c>
      <c r="E134" s="234" t="s">
        <v>1</v>
      </c>
      <c r="F134" s="235" t="s">
        <v>145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139</v>
      </c>
      <c r="AU134" s="241" t="s">
        <v>86</v>
      </c>
      <c r="AV134" s="12" t="s">
        <v>84</v>
      </c>
      <c r="AW134" s="12" t="s">
        <v>32</v>
      </c>
      <c r="AX134" s="12" t="s">
        <v>76</v>
      </c>
      <c r="AY134" s="241" t="s">
        <v>117</v>
      </c>
    </row>
    <row r="135" s="13" customFormat="1">
      <c r="B135" s="242"/>
      <c r="C135" s="243"/>
      <c r="D135" s="233" t="s">
        <v>139</v>
      </c>
      <c r="E135" s="244" t="s">
        <v>1</v>
      </c>
      <c r="F135" s="245" t="s">
        <v>84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AT135" s="252" t="s">
        <v>139</v>
      </c>
      <c r="AU135" s="252" t="s">
        <v>86</v>
      </c>
      <c r="AV135" s="13" t="s">
        <v>86</v>
      </c>
      <c r="AW135" s="13" t="s">
        <v>32</v>
      </c>
      <c r="AX135" s="13" t="s">
        <v>76</v>
      </c>
      <c r="AY135" s="252" t="s">
        <v>117</v>
      </c>
    </row>
    <row r="136" s="14" customFormat="1">
      <c r="B136" s="253"/>
      <c r="C136" s="254"/>
      <c r="D136" s="233" t="s">
        <v>139</v>
      </c>
      <c r="E136" s="255" t="s">
        <v>1</v>
      </c>
      <c r="F136" s="256" t="s">
        <v>141</v>
      </c>
      <c r="G136" s="254"/>
      <c r="H136" s="257">
        <v>1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AT136" s="263" t="s">
        <v>139</v>
      </c>
      <c r="AU136" s="263" t="s">
        <v>86</v>
      </c>
      <c r="AV136" s="14" t="s">
        <v>136</v>
      </c>
      <c r="AW136" s="14" t="s">
        <v>32</v>
      </c>
      <c r="AX136" s="14" t="s">
        <v>84</v>
      </c>
      <c r="AY136" s="263" t="s">
        <v>117</v>
      </c>
    </row>
    <row r="137" s="11" customFormat="1" ht="22.8" customHeight="1">
      <c r="B137" s="202"/>
      <c r="C137" s="203"/>
      <c r="D137" s="204" t="s">
        <v>75</v>
      </c>
      <c r="E137" s="216" t="s">
        <v>146</v>
      </c>
      <c r="F137" s="216" t="s">
        <v>147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AR137" s="213" t="s">
        <v>116</v>
      </c>
      <c r="AT137" s="214" t="s">
        <v>75</v>
      </c>
      <c r="AU137" s="214" t="s">
        <v>84</v>
      </c>
      <c r="AY137" s="213" t="s">
        <v>117</v>
      </c>
      <c r="BK137" s="215">
        <f>BK138</f>
        <v>0</v>
      </c>
    </row>
    <row r="138" s="1" customFormat="1" ht="16.5" customHeight="1">
      <c r="B138" s="37"/>
      <c r="C138" s="218" t="s">
        <v>148</v>
      </c>
      <c r="D138" s="218" t="s">
        <v>120</v>
      </c>
      <c r="E138" s="219" t="s">
        <v>149</v>
      </c>
      <c r="F138" s="220" t="s">
        <v>150</v>
      </c>
      <c r="G138" s="221" t="s">
        <v>151</v>
      </c>
      <c r="H138" s="222">
        <v>3</v>
      </c>
      <c r="I138" s="223"/>
      <c r="J138" s="224">
        <f>ROUND(I138*H138,2)</f>
        <v>0</v>
      </c>
      <c r="K138" s="220" t="s">
        <v>124</v>
      </c>
      <c r="L138" s="42"/>
      <c r="M138" s="225" t="s">
        <v>1</v>
      </c>
      <c r="N138" s="226" t="s">
        <v>41</v>
      </c>
      <c r="O138" s="85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229" t="s">
        <v>125</v>
      </c>
      <c r="AT138" s="229" t="s">
        <v>120</v>
      </c>
      <c r="AU138" s="229" t="s">
        <v>86</v>
      </c>
      <c r="AY138" s="16" t="s">
        <v>117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84</v>
      </c>
      <c r="BK138" s="230">
        <f>ROUND(I138*H138,2)</f>
        <v>0</v>
      </c>
      <c r="BL138" s="16" t="s">
        <v>125</v>
      </c>
      <c r="BM138" s="229" t="s">
        <v>152</v>
      </c>
    </row>
    <row r="139" s="11" customFormat="1" ht="22.8" customHeight="1">
      <c r="B139" s="202"/>
      <c r="C139" s="203"/>
      <c r="D139" s="204" t="s">
        <v>75</v>
      </c>
      <c r="E139" s="216" t="s">
        <v>153</v>
      </c>
      <c r="F139" s="216" t="s">
        <v>154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SUM(P140:P143)</f>
        <v>0</v>
      </c>
      <c r="Q139" s="210"/>
      <c r="R139" s="211">
        <f>SUM(R140:R143)</f>
        <v>0</v>
      </c>
      <c r="S139" s="210"/>
      <c r="T139" s="212">
        <f>SUM(T140:T143)</f>
        <v>0</v>
      </c>
      <c r="AR139" s="213" t="s">
        <v>116</v>
      </c>
      <c r="AT139" s="214" t="s">
        <v>75</v>
      </c>
      <c r="AU139" s="214" t="s">
        <v>84</v>
      </c>
      <c r="AY139" s="213" t="s">
        <v>117</v>
      </c>
      <c r="BK139" s="215">
        <f>SUM(BK140:BK143)</f>
        <v>0</v>
      </c>
    </row>
    <row r="140" s="1" customFormat="1" ht="16.5" customHeight="1">
      <c r="B140" s="37"/>
      <c r="C140" s="218" t="s">
        <v>155</v>
      </c>
      <c r="D140" s="218" t="s">
        <v>120</v>
      </c>
      <c r="E140" s="219" t="s">
        <v>156</v>
      </c>
      <c r="F140" s="220" t="s">
        <v>157</v>
      </c>
      <c r="G140" s="221" t="s">
        <v>123</v>
      </c>
      <c r="H140" s="222">
        <v>1</v>
      </c>
      <c r="I140" s="223"/>
      <c r="J140" s="224">
        <f>ROUND(I140*H140,2)</f>
        <v>0</v>
      </c>
      <c r="K140" s="220" t="s">
        <v>124</v>
      </c>
      <c r="L140" s="42"/>
      <c r="M140" s="225" t="s">
        <v>1</v>
      </c>
      <c r="N140" s="226" t="s">
        <v>41</v>
      </c>
      <c r="O140" s="85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AR140" s="229" t="s">
        <v>125</v>
      </c>
      <c r="AT140" s="229" t="s">
        <v>120</v>
      </c>
      <c r="AU140" s="229" t="s">
        <v>86</v>
      </c>
      <c r="AY140" s="16" t="s">
        <v>117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84</v>
      </c>
      <c r="BK140" s="230">
        <f>ROUND(I140*H140,2)</f>
        <v>0</v>
      </c>
      <c r="BL140" s="16" t="s">
        <v>125</v>
      </c>
      <c r="BM140" s="229" t="s">
        <v>158</v>
      </c>
    </row>
    <row r="141" s="12" customFormat="1">
      <c r="B141" s="231"/>
      <c r="C141" s="232"/>
      <c r="D141" s="233" t="s">
        <v>139</v>
      </c>
      <c r="E141" s="234" t="s">
        <v>1</v>
      </c>
      <c r="F141" s="235" t="s">
        <v>159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139</v>
      </c>
      <c r="AU141" s="241" t="s">
        <v>86</v>
      </c>
      <c r="AV141" s="12" t="s">
        <v>84</v>
      </c>
      <c r="AW141" s="12" t="s">
        <v>32</v>
      </c>
      <c r="AX141" s="12" t="s">
        <v>76</v>
      </c>
      <c r="AY141" s="241" t="s">
        <v>117</v>
      </c>
    </row>
    <row r="142" s="13" customFormat="1">
      <c r="B142" s="242"/>
      <c r="C142" s="243"/>
      <c r="D142" s="233" t="s">
        <v>139</v>
      </c>
      <c r="E142" s="244" t="s">
        <v>1</v>
      </c>
      <c r="F142" s="245" t="s">
        <v>84</v>
      </c>
      <c r="G142" s="243"/>
      <c r="H142" s="246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AT142" s="252" t="s">
        <v>139</v>
      </c>
      <c r="AU142" s="252" t="s">
        <v>86</v>
      </c>
      <c r="AV142" s="13" t="s">
        <v>86</v>
      </c>
      <c r="AW142" s="13" t="s">
        <v>32</v>
      </c>
      <c r="AX142" s="13" t="s">
        <v>76</v>
      </c>
      <c r="AY142" s="252" t="s">
        <v>117</v>
      </c>
    </row>
    <row r="143" s="14" customFormat="1">
      <c r="B143" s="253"/>
      <c r="C143" s="254"/>
      <c r="D143" s="233" t="s">
        <v>139</v>
      </c>
      <c r="E143" s="255" t="s">
        <v>1</v>
      </c>
      <c r="F143" s="256" t="s">
        <v>141</v>
      </c>
      <c r="G143" s="254"/>
      <c r="H143" s="257">
        <v>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139</v>
      </c>
      <c r="AU143" s="263" t="s">
        <v>86</v>
      </c>
      <c r="AV143" s="14" t="s">
        <v>136</v>
      </c>
      <c r="AW143" s="14" t="s">
        <v>32</v>
      </c>
      <c r="AX143" s="14" t="s">
        <v>84</v>
      </c>
      <c r="AY143" s="263" t="s">
        <v>117</v>
      </c>
    </row>
    <row r="144" s="11" customFormat="1" ht="22.8" customHeight="1">
      <c r="B144" s="202"/>
      <c r="C144" s="203"/>
      <c r="D144" s="204" t="s">
        <v>75</v>
      </c>
      <c r="E144" s="216" t="s">
        <v>160</v>
      </c>
      <c r="F144" s="216" t="s">
        <v>161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SUM(P145:P146)</f>
        <v>0</v>
      </c>
      <c r="Q144" s="210"/>
      <c r="R144" s="211">
        <f>SUM(R145:R146)</f>
        <v>0</v>
      </c>
      <c r="S144" s="210"/>
      <c r="T144" s="212">
        <f>SUM(T145:T146)</f>
        <v>0</v>
      </c>
      <c r="AR144" s="213" t="s">
        <v>116</v>
      </c>
      <c r="AT144" s="214" t="s">
        <v>75</v>
      </c>
      <c r="AU144" s="214" t="s">
        <v>84</v>
      </c>
      <c r="AY144" s="213" t="s">
        <v>117</v>
      </c>
      <c r="BK144" s="215">
        <f>SUM(BK145:BK146)</f>
        <v>0</v>
      </c>
    </row>
    <row r="145" s="1" customFormat="1" ht="16.5" customHeight="1">
      <c r="B145" s="37"/>
      <c r="C145" s="218" t="s">
        <v>162</v>
      </c>
      <c r="D145" s="218" t="s">
        <v>120</v>
      </c>
      <c r="E145" s="219" t="s">
        <v>163</v>
      </c>
      <c r="F145" s="220" t="s">
        <v>164</v>
      </c>
      <c r="G145" s="221" t="s">
        <v>123</v>
      </c>
      <c r="H145" s="222">
        <v>1</v>
      </c>
      <c r="I145" s="223"/>
      <c r="J145" s="224">
        <f>ROUND(I145*H145,2)</f>
        <v>0</v>
      </c>
      <c r="K145" s="220" t="s">
        <v>124</v>
      </c>
      <c r="L145" s="42"/>
      <c r="M145" s="225" t="s">
        <v>1</v>
      </c>
      <c r="N145" s="226" t="s">
        <v>41</v>
      </c>
      <c r="O145" s="85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AR145" s="229" t="s">
        <v>125</v>
      </c>
      <c r="AT145" s="229" t="s">
        <v>120</v>
      </c>
      <c r="AU145" s="229" t="s">
        <v>86</v>
      </c>
      <c r="AY145" s="16" t="s">
        <v>117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84</v>
      </c>
      <c r="BK145" s="230">
        <f>ROUND(I145*H145,2)</f>
        <v>0</v>
      </c>
      <c r="BL145" s="16" t="s">
        <v>125</v>
      </c>
      <c r="BM145" s="229" t="s">
        <v>165</v>
      </c>
    </row>
    <row r="146" s="1" customFormat="1" ht="16.5" customHeight="1">
      <c r="B146" s="37"/>
      <c r="C146" s="218" t="s">
        <v>166</v>
      </c>
      <c r="D146" s="218" t="s">
        <v>120</v>
      </c>
      <c r="E146" s="219" t="s">
        <v>167</v>
      </c>
      <c r="F146" s="220" t="s">
        <v>168</v>
      </c>
      <c r="G146" s="221" t="s">
        <v>123</v>
      </c>
      <c r="H146" s="222">
        <v>3</v>
      </c>
      <c r="I146" s="223"/>
      <c r="J146" s="224">
        <f>ROUND(I146*H146,2)</f>
        <v>0</v>
      </c>
      <c r="K146" s="220" t="s">
        <v>124</v>
      </c>
      <c r="L146" s="42"/>
      <c r="M146" s="264" t="s">
        <v>1</v>
      </c>
      <c r="N146" s="265" t="s">
        <v>41</v>
      </c>
      <c r="O146" s="266"/>
      <c r="P146" s="267">
        <f>O146*H146</f>
        <v>0</v>
      </c>
      <c r="Q146" s="267">
        <v>0</v>
      </c>
      <c r="R146" s="267">
        <f>Q146*H146</f>
        <v>0</v>
      </c>
      <c r="S146" s="267">
        <v>0</v>
      </c>
      <c r="T146" s="268">
        <f>S146*H146</f>
        <v>0</v>
      </c>
      <c r="AR146" s="229" t="s">
        <v>125</v>
      </c>
      <c r="AT146" s="229" t="s">
        <v>120</v>
      </c>
      <c r="AU146" s="229" t="s">
        <v>86</v>
      </c>
      <c r="AY146" s="16" t="s">
        <v>117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84</v>
      </c>
      <c r="BK146" s="230">
        <f>ROUND(I146*H146,2)</f>
        <v>0</v>
      </c>
      <c r="BL146" s="16" t="s">
        <v>125</v>
      </c>
      <c r="BM146" s="229" t="s">
        <v>169</v>
      </c>
    </row>
    <row r="147" s="1" customFormat="1" ht="6.96" customHeight="1">
      <c r="B147" s="60"/>
      <c r="C147" s="61"/>
      <c r="D147" s="61"/>
      <c r="E147" s="61"/>
      <c r="F147" s="61"/>
      <c r="G147" s="61"/>
      <c r="H147" s="61"/>
      <c r="I147" s="168"/>
      <c r="J147" s="61"/>
      <c r="K147" s="61"/>
      <c r="L147" s="42"/>
    </row>
  </sheetData>
  <sheetProtection sheet="1" autoFilter="0" formatColumns="0" formatRows="0" objects="1" scenarios="1" spinCount="100000" saltValue="onVFtophjvDC4so0ToWeypTAK8ox8D1uFIdl61iQ/JNSpokBN6a/LoLMun/eZSOHQX0tCfV1d5dTBy04Mq+nxQ==" hashValue="3crGsFS9MTP9VuOdxNcQu0IVQzaA6xtJ9xH8xewteTbGerdryq69PbmOGMQcPZ58j+/XZmJ42RUX5i3B6LPEsA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2019-04-23T15:11:17Z</dcterms:created>
  <dcterms:modified xsi:type="dcterms:W3CDTF">2019-04-23T15:11:18Z</dcterms:modified>
</cp:coreProperties>
</file>